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315" activeTab="0"/>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<sst xmlns="http://schemas.openxmlformats.org/spreadsheetml/2006/main" count="356" uniqueCount="248">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</sst>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7" applyFont="1" applyAlignment="1">
      <alignment horizontal="left" wrapText="1"/>
      <protection/>
    </xf>
    <xf numFmtId="0" fontId="67" fillId="0" borderId="0" xfId="0" applyFont="1" applyAlignment="1">
      <alignment horizontal="left" wrapText="1"/>
    </xf>
    <xf numFmtId="0" fontId="34" fillId="0" borderId="0" xfId="57"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53" applyFont="1" applyAlignment="1">
      <alignment horizontal="left"/>
    </xf>
    <xf numFmtId="9" fontId="34" fillId="0" borderId="0" xfId="57"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tabSelected="1"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99"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18</v>
      </c>
    </row>
    <row r="14" spans="1:3" ht="50.25" customHeight="1">
      <c r="A14" s="15" t="s">
        <v>16</v>
      </c>
      <c r="B14" s="10" t="s">
        <v>25</v>
      </c>
      <c r="C14" s="79" t="s">
        <v>6</v>
      </c>
    </row>
    <row r="15" spans="1:8" ht="15">
      <c r="A15" s="15" t="s">
        <v>17</v>
      </c>
      <c r="B15" s="10" t="s">
        <v>21</v>
      </c>
      <c r="C15" s="79" t="s">
        <v>6</v>
      </c>
      <c r="F15" s="32">
        <f>+VALUE(A10)</f>
        <v>0.5</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0</v>
      </c>
    </row>
    <row r="18" spans="1:6" ht="15">
      <c r="A18" s="17" t="s">
        <v>29</v>
      </c>
      <c r="B18" s="16" t="s">
        <v>27</v>
      </c>
      <c r="C18" s="79" t="s">
        <v>6</v>
      </c>
      <c r="F18" s="32">
        <f>+VALUE(A25)</f>
        <v>1</v>
      </c>
    </row>
    <row r="19" spans="1:6" ht="45">
      <c r="A19" s="17" t="s">
        <v>30</v>
      </c>
      <c r="B19" s="16" t="s">
        <v>33</v>
      </c>
      <c r="C19" s="79" t="s">
        <v>6</v>
      </c>
      <c r="F19" s="32">
        <f>+VALUE(A32)</f>
        <v>0.875</v>
      </c>
    </row>
    <row r="20" spans="1:6" ht="30">
      <c r="A20" s="17" t="s">
        <v>31</v>
      </c>
      <c r="B20" s="16" t="s">
        <v>28</v>
      </c>
      <c r="C20" s="79" t="s">
        <v>6</v>
      </c>
      <c r="F20" s="32">
        <f>+VALUE(A36)</f>
        <v>1</v>
      </c>
    </row>
    <row r="21" spans="1:6" ht="24.75" customHeight="1">
      <c r="A21" s="101">
        <f>_xlfn.IFERROR((COUNTIF(C18:C20,"Da")+(COUNTIF(C18:C20,"Djelomično")/2))/((COUNTIF(C18:C20,"Da")+COUNTIF(C18:C20,"Ne")+COUNTIF(C18:C20,"Djelomično"))),"Nije primjenjivo")</f>
        <v>0</v>
      </c>
      <c r="B21" s="102"/>
      <c r="C21" s="103"/>
      <c r="F21" s="32">
        <f>+VALUE(A51)</f>
        <v>1</v>
      </c>
    </row>
    <row r="22" spans="1:6" ht="24.75" customHeight="1">
      <c r="A22" s="28" t="s">
        <v>147</v>
      </c>
      <c r="B22" s="105" t="s">
        <v>32</v>
      </c>
      <c r="C22" s="106"/>
      <c r="F22" s="32">
        <f>+VALUE(A57)</f>
        <v>1</v>
      </c>
    </row>
    <row r="23" spans="1:6" ht="30">
      <c r="A23" s="15" t="s">
        <v>34</v>
      </c>
      <c r="B23" s="10" t="s">
        <v>36</v>
      </c>
      <c r="C23" s="79" t="s">
        <v>5</v>
      </c>
      <c r="F23" s="32">
        <f>+VALUE(A65)</f>
        <v>0</v>
      </c>
    </row>
    <row r="24" spans="1:6" ht="30">
      <c r="A24" s="15" t="s">
        <v>35</v>
      </c>
      <c r="B24" s="10" t="s">
        <v>37</v>
      </c>
      <c r="C24" s="79" t="s">
        <v>5</v>
      </c>
      <c r="F24" s="32" t="e">
        <f>+VALUE(A71)</f>
        <v>#VALUE!</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0.8888888888888888</v>
      </c>
    </row>
    <row r="27" spans="1:6" ht="15">
      <c r="A27" s="29" t="s">
        <v>39</v>
      </c>
      <c r="B27" s="107" t="s">
        <v>40</v>
      </c>
      <c r="C27" s="108"/>
      <c r="F27" s="32">
        <f>+VALUE(A103)</f>
        <v>0.8</v>
      </c>
    </row>
    <row r="28" spans="1:6" ht="30">
      <c r="A28" s="15" t="s">
        <v>42</v>
      </c>
      <c r="B28" s="10" t="s">
        <v>44</v>
      </c>
      <c r="C28" s="79" t="s">
        <v>5</v>
      </c>
      <c r="F28" s="32">
        <f>+VALUE(A106)</f>
        <v>0.75</v>
      </c>
    </row>
    <row r="29" spans="1:3" ht="45">
      <c r="A29" s="15" t="s">
        <v>43</v>
      </c>
      <c r="B29" s="10" t="s">
        <v>45</v>
      </c>
      <c r="C29" s="79" t="s">
        <v>227</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0.875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07" t="s">
        <v>123</v>
      </c>
      <c r="C66" s="108"/>
    </row>
    <row r="67" spans="1:3" ht="30">
      <c r="A67" s="15" t="s">
        <v>105</v>
      </c>
      <c r="B67" s="10" t="s">
        <v>101</v>
      </c>
      <c r="C67" s="79" t="s">
        <v>18</v>
      </c>
    </row>
    <row r="68" spans="1:3" ht="45">
      <c r="A68" s="15" t="s">
        <v>106</v>
      </c>
      <c r="B68" s="10" t="s">
        <v>102</v>
      </c>
      <c r="C68" s="79" t="s">
        <v>18</v>
      </c>
    </row>
    <row r="69" spans="1:3" ht="15">
      <c r="A69" s="15" t="s">
        <v>107</v>
      </c>
      <c r="B69" s="10" t="s">
        <v>103</v>
      </c>
      <c r="C69" s="79" t="s">
        <v>18</v>
      </c>
    </row>
    <row r="70" spans="1:3" ht="15">
      <c r="A70" s="15" t="s">
        <v>108</v>
      </c>
      <c r="B70" s="10" t="s">
        <v>104</v>
      </c>
      <c r="C70" s="79" t="s">
        <v>18</v>
      </c>
    </row>
    <row r="71" spans="1:3" ht="24.75" customHeight="1">
      <c r="A71" s="101" t="str">
        <f>_xlfn.IFERROR((COUNTIF(C67:C70,"Da")+(COUNTIF(C67:C70,"Djelomično")/2))/((COUNTIF(C67:C70,"Da")+COUNTIF(C67:C70,"Ne")+COUNTIF(C67:C70,"Djelomično"))),"Nije primjenjivo")</f>
        <v>Nije primjenjivo</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5</v>
      </c>
    </row>
    <row r="82" spans="1:3" ht="15">
      <c r="A82" s="15" t="s">
        <v>135</v>
      </c>
      <c r="B82" s="10" t="s">
        <v>125</v>
      </c>
      <c r="C82" s="79" t="s">
        <v>5</v>
      </c>
    </row>
    <row r="83" spans="1:3" ht="15">
      <c r="A83" s="15" t="s">
        <v>136</v>
      </c>
      <c r="B83" s="10" t="s">
        <v>126</v>
      </c>
      <c r="C83" s="79" t="s">
        <v>5</v>
      </c>
    </row>
    <row r="84" spans="1:3" ht="30">
      <c r="A84" s="15" t="s">
        <v>137</v>
      </c>
      <c r="B84" s="10" t="s">
        <v>127</v>
      </c>
      <c r="C84" s="79" t="s">
        <v>5</v>
      </c>
    </row>
    <row r="85" spans="1:3" ht="30">
      <c r="A85" s="15" t="s">
        <v>138</v>
      </c>
      <c r="B85" s="10" t="s">
        <v>128</v>
      </c>
      <c r="C85" s="79" t="s">
        <v>6</v>
      </c>
    </row>
    <row r="86" spans="1:3" ht="30">
      <c r="A86" s="15" t="s">
        <v>139</v>
      </c>
      <c r="B86" s="10" t="s">
        <v>129</v>
      </c>
      <c r="C86" s="79" t="s">
        <v>18</v>
      </c>
    </row>
    <row r="87" spans="1:3" ht="30">
      <c r="A87" s="15" t="s">
        <v>140</v>
      </c>
      <c r="B87" s="10" t="s">
        <v>130</v>
      </c>
      <c r="C87" s="79" t="s">
        <v>18</v>
      </c>
    </row>
    <row r="88" spans="1:3" ht="15">
      <c r="A88" s="15" t="s">
        <v>141</v>
      </c>
      <c r="B88" s="10" t="s">
        <v>21</v>
      </c>
      <c r="C88" s="79" t="s">
        <v>5</v>
      </c>
    </row>
    <row r="89" spans="1:3" ht="15">
      <c r="A89" s="15" t="s">
        <v>142</v>
      </c>
      <c r="B89" s="10" t="s">
        <v>131</v>
      </c>
      <c r="C89" s="79" t="s">
        <v>5</v>
      </c>
    </row>
    <row r="90" spans="1:3" ht="30">
      <c r="A90" s="15" t="s">
        <v>143</v>
      </c>
      <c r="B90" s="10" t="s">
        <v>132</v>
      </c>
      <c r="C90" s="79" t="s">
        <v>5</v>
      </c>
    </row>
    <row r="91" spans="1:3" ht="60">
      <c r="A91" s="15" t="s">
        <v>144</v>
      </c>
      <c r="B91" s="10" t="s">
        <v>133</v>
      </c>
      <c r="C91" s="79" t="s">
        <v>5</v>
      </c>
    </row>
    <row r="92" spans="1:3" ht="24.75" customHeight="1">
      <c r="A92" s="101">
        <f>_xlfn.IFERROR((COUNTIF(C81:C91,"Da")+(COUNTIF(C81:C91,"Djelomično")/2))/((COUNTIF(C81:C91,"Da")+COUNTIF(C81:C91,"Ne")+COUNTIF(C81:C91,"Djelomično"))),"Nije primjenjivo")</f>
        <v>0.8888888888888888</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227</v>
      </c>
    </row>
    <row r="96" spans="1:3" ht="45">
      <c r="A96" s="15" t="s">
        <v>165</v>
      </c>
      <c r="B96" s="10" t="s">
        <v>155</v>
      </c>
      <c r="C96" s="79" t="s">
        <v>227</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0.8</v>
      </c>
      <c r="B103" s="102"/>
      <c r="C103" s="103"/>
    </row>
    <row r="104" spans="1:3" ht="24.75" customHeight="1">
      <c r="A104" s="14" t="s">
        <v>177</v>
      </c>
      <c r="B104" s="105" t="s">
        <v>244</v>
      </c>
      <c r="C104" s="106"/>
    </row>
    <row r="105" spans="1:3" ht="30">
      <c r="A105" s="15" t="s">
        <v>38</v>
      </c>
      <c r="B105" s="10" t="s">
        <v>158</v>
      </c>
      <c r="C105" s="79" t="s">
        <v>172</v>
      </c>
    </row>
    <row r="106" spans="1:3" ht="24.75" customHeight="1" thickBot="1">
      <c r="A106" s="109" t="str">
        <f>IF(C105="Više od 90%","100%",IF(C105="80% - 90%","75%",IF(C105="70% - 80%","50%",IF(C105="60% - 70%","25%",IF(C105="Manje od 60%","0%","Nije primjenjivo")))))</f>
        <v>75%</v>
      </c>
      <c r="B106" s="110"/>
      <c r="C106" s="111"/>
    </row>
    <row r="107" spans="1:3" ht="24.75" customHeight="1">
      <c r="A107" s="112" t="s">
        <v>179</v>
      </c>
      <c r="B107" s="113"/>
      <c r="C107" s="116">
        <f>_xlfn.SUMIFS(F15:F28,F15:F28,"&lt;&gt;#VALUE!")/COUNT(F15:F28)</f>
        <v>0.677991452991453</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0</v>
      </c>
      <c r="D5" s="81"/>
    </row>
    <row r="6" spans="1:4" s="34" customFormat="1" ht="39.75" customHeight="1">
      <c r="A6" s="44" t="s">
        <v>147</v>
      </c>
      <c r="B6" s="36" t="s">
        <v>32</v>
      </c>
      <c r="C6" s="40">
        <f>+Upitnik!A25</f>
        <v>1</v>
      </c>
      <c r="D6" s="81"/>
    </row>
    <row r="7" spans="1:4" s="34" customFormat="1" ht="39.75" customHeight="1">
      <c r="A7" s="45" t="s">
        <v>39</v>
      </c>
      <c r="B7" s="38" t="s">
        <v>186</v>
      </c>
      <c r="C7" s="40">
        <f>+Upitnik!A32</f>
        <v>0.875</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0.8888888888888888</v>
      </c>
      <c r="D14" s="81"/>
    </row>
    <row r="15" spans="1:4" s="34" customFormat="1" ht="39.75" customHeight="1">
      <c r="A15" s="44" t="s">
        <v>151</v>
      </c>
      <c r="B15" s="36" t="s">
        <v>152</v>
      </c>
      <c r="C15" s="40">
        <f>+Upitnik!A103</f>
        <v>0.8</v>
      </c>
      <c r="D15" s="81"/>
    </row>
    <row r="16" spans="1:4" s="34" customFormat="1" ht="39.75" customHeight="1" thickBot="1">
      <c r="A16" s="46" t="s">
        <v>177</v>
      </c>
      <c r="B16" s="41" t="s">
        <v>178</v>
      </c>
      <c r="C16" s="42" t="str">
        <f>+Upitnik!A106</f>
        <v>75%</v>
      </c>
      <c r="D16" s="82"/>
    </row>
    <row r="17" spans="1:4" s="34" customFormat="1" ht="39.75" customHeight="1" thickBot="1">
      <c r="A17" s="118" t="s">
        <v>179</v>
      </c>
      <c r="B17" s="119"/>
      <c r="C17" s="84">
        <f>+Upitnik!C107</f>
        <v>0.677991452991453</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2023-07-26T07:01:52Z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